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5576" windowHeight="12504"/>
  </bookViews>
  <sheets>
    <sheet name="Proposed Rate" sheetId="2" r:id="rId1"/>
    <sheet name="Comparison with Other Cities" sheetId="1" r:id="rId2"/>
  </sheets>
  <calcPr calcId="145621" iterate="1" iterateCount="1"/>
</workbook>
</file>

<file path=xl/calcChain.xml><?xml version="1.0" encoding="utf-8"?>
<calcChain xmlns="http://schemas.openxmlformats.org/spreadsheetml/2006/main">
  <c r="E24" i="2" l="1"/>
  <c r="E23" i="2"/>
  <c r="E22" i="2"/>
  <c r="E21" i="2"/>
  <c r="E18" i="2"/>
  <c r="D17" i="2"/>
  <c r="E17" i="2" s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24" i="1" l="1"/>
  <c r="D24" i="1"/>
  <c r="E24" i="1"/>
  <c r="F24" i="1"/>
  <c r="G24" i="1"/>
  <c r="B24" i="1"/>
  <c r="D20" i="1" l="1"/>
  <c r="D21" i="1" s="1"/>
  <c r="E20" i="1"/>
  <c r="E21" i="1" s="1"/>
  <c r="F20" i="1"/>
  <c r="F21" i="1" s="1"/>
  <c r="G20" i="1"/>
  <c r="G21" i="1" s="1"/>
  <c r="C20" i="1"/>
  <c r="C21" i="1" s="1"/>
  <c r="B20" i="1"/>
  <c r="B21" i="1"/>
  <c r="D16" i="1"/>
  <c r="D17" i="1" s="1"/>
  <c r="E16" i="1"/>
  <c r="E17" i="1" s="1"/>
  <c r="F16" i="1"/>
  <c r="F17" i="1" s="1"/>
  <c r="G16" i="1"/>
  <c r="G17" i="1" s="1"/>
  <c r="C16" i="1"/>
  <c r="C17" i="1" s="1"/>
  <c r="B16" i="1"/>
  <c r="C12" i="1"/>
  <c r="D12" i="1"/>
  <c r="D13" i="1" s="1"/>
  <c r="E12" i="1"/>
  <c r="E13" i="1" s="1"/>
  <c r="F12" i="1"/>
  <c r="F13" i="1" s="1"/>
  <c r="G12" i="1"/>
  <c r="G13" i="1" s="1"/>
  <c r="B12" i="1"/>
  <c r="C13" i="1"/>
  <c r="B13" i="1"/>
  <c r="B9" i="1"/>
  <c r="E8" i="1"/>
  <c r="E9" i="1" s="1"/>
  <c r="F8" i="1"/>
  <c r="F9" i="1" s="1"/>
  <c r="G8" i="1"/>
  <c r="G9" i="1" s="1"/>
  <c r="D8" i="1"/>
  <c r="D9" i="1" s="1"/>
  <c r="C8" i="1"/>
  <c r="C9" i="1" s="1"/>
  <c r="C4" i="1"/>
  <c r="C5" i="1" s="1"/>
  <c r="B8" i="1"/>
  <c r="G4" i="1"/>
  <c r="G5" i="1" s="1"/>
  <c r="D5" i="1"/>
  <c r="E5" i="1"/>
  <c r="F5" i="1"/>
  <c r="B4" i="1"/>
  <c r="B5" i="1" s="1"/>
  <c r="B17" i="1" l="1"/>
</calcChain>
</file>

<file path=xl/sharedStrings.xml><?xml version="1.0" encoding="utf-8"?>
<sst xmlns="http://schemas.openxmlformats.org/spreadsheetml/2006/main" count="33" uniqueCount="23">
  <si>
    <t>Project Value</t>
  </si>
  <si>
    <t>City of Hollywood Fee Structure</t>
  </si>
  <si>
    <t>Town of Davie Fee Structure</t>
  </si>
  <si>
    <t>North Lauderdale Fee Structure</t>
  </si>
  <si>
    <t>City of Miramar Fee Structure</t>
  </si>
  <si>
    <t>Lauderdale Lakes Fee Structure</t>
  </si>
  <si>
    <t>Effective Percentage Value</t>
  </si>
  <si>
    <t>COMPARATIVE RATES</t>
  </si>
  <si>
    <t>City of Dania Beach 
PROPOSED FEE STRUCTURE</t>
  </si>
  <si>
    <t>Engineering Plan Review Fees</t>
  </si>
  <si>
    <t>Job Value</t>
  </si>
  <si>
    <t>Sample Calculations</t>
  </si>
  <si>
    <t>0-$1,000</t>
  </si>
  <si>
    <t>$1,001-$999,999.00</t>
  </si>
  <si>
    <t>$1,000,000.00-$2,000,000.00</t>
  </si>
  <si>
    <t>greater than $2,000,000.00</t>
  </si>
  <si>
    <t>Priority Permit Fees</t>
  </si>
  <si>
    <t>Exisitng Standard Fee $5M-$20M</t>
  </si>
  <si>
    <t>Existing for &gt;$20M</t>
  </si>
  <si>
    <t>Proposed Priority Permitting</t>
  </si>
  <si>
    <t>Note:</t>
  </si>
  <si>
    <t>same as Hollywood but lower than other Cities</t>
  </si>
  <si>
    <t>lower than any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</si>
</sst>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112">
    <xf numFmtId="0" fontId="0" fillId="0" borderId="0" xfId="0"/>
    <xf numFmtId="6" fontId="0" fillId="0" borderId="0" xfId="0" applyNumberFormat="1"/>
    <xf numFmtId="44" fontId="0" fillId="0" borderId="0" xfId="1" applyFont="1"/>
    <xf numFmtId="0" fontId="2" fillId="0" borderId="0" xfId="0" applyFont="1"/>
    <xf numFmtId="43" fontId="6" fillId="0" borderId="0" xfId="2" applyFont="1"/>
    <xf numFmtId="43" fontId="0" fillId="0" borderId="0" xfId="2" applyFont="1"/>
    <xf numFmtId="164" fontId="0" fillId="0" borderId="0" xfId="0" applyNumberFormat="1"/>
    <xf numFmtId="44" fontId="0" fillId="0" borderId="0" xfId="1" applyFont="1" applyBorder="1"/>
    <xf numFmtId="8" fontId="0" fillId="0" borderId="0" xfId="0" applyNumberFormat="1" applyBorder="1"/>
    <xf numFmtId="44" fontId="0" fillId="8" borderId="0" xfId="1" applyFont="1" applyFill="1" applyBorder="1"/>
    <xf numFmtId="8" fontId="0" fillId="8" borderId="0" xfId="0" applyNumberForma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Border="1"/>
    <xf numFmtId="44" fontId="0" fillId="0" borderId="1" xfId="1" applyFont="1" applyFill="1" applyBorder="1"/>
    <xf numFmtId="44" fontId="0" fillId="0" borderId="1" xfId="0" applyNumberFormat="1" applyFill="1" applyBorder="1"/>
    <xf numFmtId="0" fontId="0" fillId="0" borderId="1" xfId="0" applyBorder="1"/>
    <xf numFmtId="44" fontId="0" fillId="8" borderId="2" xfId="1" applyFont="1" applyFill="1" applyBorder="1"/>
    <xf numFmtId="44" fontId="0" fillId="8" borderId="2" xfId="0" applyNumberFormat="1" applyFill="1" applyBorder="1"/>
    <xf numFmtId="44" fontId="0" fillId="0" borderId="0" xfId="0" applyNumberFormat="1" applyBorder="1"/>
    <xf numFmtId="44" fontId="0" fillId="9" borderId="1" xfId="1" applyFont="1" applyFill="1" applyBorder="1"/>
    <xf numFmtId="8" fontId="0" fillId="9" borderId="1" xfId="0" applyNumberFormat="1" applyFill="1" applyBorder="1"/>
    <xf numFmtId="8" fontId="0" fillId="0" borderId="0" xfId="0" applyNumberFormat="1"/>
    <xf numFmtId="44" fontId="0" fillId="0" borderId="0" xfId="0" applyNumberFormat="1"/>
    <xf numFmtId="44" fontId="0" fillId="9" borderId="0" xfId="1" applyFont="1" applyFill="1"/>
    <xf numFmtId="44" fontId="0" fillId="9" borderId="0" xfId="0" applyNumberFormat="1" applyFill="1"/>
    <xf numFmtId="10" fontId="0" fillId="0" borderId="0" xfId="0" applyNumberFormat="1"/>
    <xf numFmtId="9" fontId="0" fillId="0" borderId="0" xfId="0" applyNumberFormat="1"/>
    <xf numFmtId="0" fontId="1" fillId="5" borderId="0" xfId="6"/>
    <xf numFmtId="0" fontId="5" fillId="6" borderId="0" xfId="7"/>
    <xf numFmtId="0" fontId="4" fillId="3" borderId="0" xfId="4"/>
    <xf numFmtId="0" fontId="1" fillId="4" borderId="0" xfId="5"/>
    <xf numFmtId="0" fontId="5" fillId="7" borderId="0" xfId="8"/>
    <xf numFmtId="44" fontId="1" fillId="4" borderId="3" xfId="5" applyNumberFormat="1" applyBorder="1"/>
    <xf numFmtId="44" fontId="1" fillId="4" borderId="4" xfId="5" applyNumberFormat="1" applyBorder="1"/>
    <xf numFmtId="10" fontId="1" fillId="4" borderId="4" xfId="5" applyNumberFormat="1" applyBorder="1"/>
    <xf numFmtId="0" fontId="0" fillId="0" borderId="4" xfId="0" applyBorder="1"/>
    <xf numFmtId="44" fontId="1" fillId="5" borderId="4" xfId="6" applyNumberFormat="1" applyBorder="1"/>
    <xf numFmtId="10" fontId="1" fillId="5" borderId="4" xfId="6" applyNumberFormat="1" applyBorder="1"/>
    <xf numFmtId="44" fontId="5" fillId="7" borderId="4" xfId="8" applyNumberFormat="1" applyBorder="1"/>
    <xf numFmtId="10" fontId="5" fillId="7" borderId="4" xfId="8" applyNumberFormat="1" applyBorder="1"/>
    <xf numFmtId="44" fontId="5" fillId="6" borderId="4" xfId="7" applyNumberFormat="1" applyBorder="1"/>
    <xf numFmtId="10" fontId="5" fillId="6" borderId="4" xfId="7" applyNumberFormat="1" applyBorder="1"/>
    <xf numFmtId="44" fontId="4" fillId="3" borderId="4" xfId="4" applyNumberFormat="1" applyBorder="1"/>
    <xf numFmtId="10" fontId="4" fillId="3" borderId="4" xfId="4" applyNumberFormat="1" applyBorder="1"/>
    <xf numFmtId="44" fontId="3" fillId="2" borderId="4" xfId="3" applyNumberFormat="1" applyBorder="1"/>
    <xf numFmtId="44" fontId="1" fillId="4" borderId="0" xfId="5" applyNumberFormat="1" applyBorder="1"/>
    <xf numFmtId="10" fontId="1" fillId="4" borderId="0" xfId="5" applyNumberFormat="1" applyBorder="1"/>
    <xf numFmtId="44" fontId="1" fillId="5" borderId="0" xfId="6" applyNumberFormat="1" applyBorder="1"/>
    <xf numFmtId="10" fontId="1" fillId="5" borderId="0" xfId="6" applyNumberFormat="1" applyBorder="1"/>
    <xf numFmtId="44" fontId="5" fillId="7" borderId="0" xfId="8" applyNumberFormat="1" applyBorder="1"/>
    <xf numFmtId="10" fontId="5" fillId="7" borderId="0" xfId="8" applyNumberFormat="1" applyBorder="1"/>
    <xf numFmtId="44" fontId="5" fillId="6" borderId="0" xfId="7" applyNumberFormat="1" applyBorder="1"/>
    <xf numFmtId="10" fontId="5" fillId="6" borderId="0" xfId="7" applyNumberFormat="1" applyBorder="1"/>
    <xf numFmtId="44" fontId="4" fillId="3" borderId="0" xfId="4" applyNumberFormat="1" applyBorder="1"/>
    <xf numFmtId="10" fontId="4" fillId="3" borderId="0" xfId="4" applyNumberFormat="1" applyBorder="1"/>
    <xf numFmtId="44" fontId="3" fillId="2" borderId="0" xfId="3" applyNumberFormat="1" applyBorder="1"/>
    <xf numFmtId="44" fontId="1" fillId="4" borderId="6" xfId="5" applyNumberFormat="1" applyBorder="1"/>
    <xf numFmtId="0" fontId="3" fillId="2" borderId="3" xfId="3" applyBorder="1"/>
    <xf numFmtId="44" fontId="3" fillId="2" borderId="3" xfId="3" applyNumberFormat="1" applyBorder="1"/>
    <xf numFmtId="44" fontId="3" fillId="2" borderId="6" xfId="3" applyNumberFormat="1" applyBorder="1"/>
    <xf numFmtId="0" fontId="3" fillId="2" borderId="4" xfId="3" applyBorder="1" applyAlignment="1">
      <alignment wrapText="1"/>
    </xf>
    <xf numFmtId="0" fontId="3" fillId="2" borderId="5" xfId="3" applyBorder="1"/>
    <xf numFmtId="10" fontId="3" fillId="2" borderId="5" xfId="3" applyNumberFormat="1" applyBorder="1"/>
    <xf numFmtId="10" fontId="3" fillId="2" borderId="7" xfId="3" applyNumberFormat="1" applyBorder="1"/>
    <xf numFmtId="0" fontId="0" fillId="0" borderId="0" xfId="0" applyAlignment="1">
      <alignment horizontal="right" indent="1"/>
    </xf>
    <xf numFmtId="44" fontId="1" fillId="4" borderId="8" xfId="5" applyNumberFormat="1" applyBorder="1"/>
    <xf numFmtId="44" fontId="1" fillId="4" borderId="9" xfId="5" applyNumberFormat="1" applyBorder="1"/>
    <xf numFmtId="6" fontId="1" fillId="4" borderId="10" xfId="5" applyNumberFormat="1" applyBorder="1"/>
    <xf numFmtId="44" fontId="1" fillId="4" borderId="11" xfId="5" applyNumberFormat="1" applyBorder="1"/>
    <xf numFmtId="44" fontId="1" fillId="4" borderId="12" xfId="5" applyNumberFormat="1" applyBorder="1"/>
    <xf numFmtId="10" fontId="1" fillId="4" borderId="11" xfId="5" applyNumberFormat="1" applyBorder="1"/>
    <xf numFmtId="10" fontId="1" fillId="4" borderId="12" xfId="5" applyNumberFormat="1" applyBorder="1"/>
    <xf numFmtId="0" fontId="0" fillId="0" borderId="11" xfId="0" applyBorder="1"/>
    <xf numFmtId="0" fontId="0" fillId="0" borderId="12" xfId="0" applyBorder="1"/>
    <xf numFmtId="44" fontId="1" fillId="5" borderId="11" xfId="6" applyNumberFormat="1" applyBorder="1"/>
    <xf numFmtId="6" fontId="1" fillId="5" borderId="12" xfId="6" applyNumberFormat="1" applyBorder="1"/>
    <xf numFmtId="44" fontId="1" fillId="5" borderId="12" xfId="6" applyNumberFormat="1" applyBorder="1"/>
    <xf numFmtId="10" fontId="1" fillId="5" borderId="11" xfId="6" applyNumberFormat="1" applyBorder="1"/>
    <xf numFmtId="10" fontId="1" fillId="5" borderId="12" xfId="6" applyNumberFormat="1" applyBorder="1"/>
    <xf numFmtId="44" fontId="5" fillId="7" borderId="11" xfId="8" applyNumberFormat="1" applyBorder="1"/>
    <xf numFmtId="6" fontId="5" fillId="7" borderId="12" xfId="8" applyNumberFormat="1" applyBorder="1"/>
    <xf numFmtId="44" fontId="5" fillId="7" borderId="12" xfId="8" applyNumberFormat="1" applyBorder="1"/>
    <xf numFmtId="10" fontId="5" fillId="7" borderId="11" xfId="8" applyNumberFormat="1" applyBorder="1"/>
    <xf numFmtId="10" fontId="5" fillId="7" borderId="12" xfId="8" applyNumberFormat="1" applyBorder="1"/>
    <xf numFmtId="44" fontId="5" fillId="6" borderId="11" xfId="7" applyNumberFormat="1" applyBorder="1"/>
    <xf numFmtId="6" fontId="5" fillId="6" borderId="12" xfId="7" applyNumberFormat="1" applyBorder="1"/>
    <xf numFmtId="44" fontId="5" fillId="6" borderId="12" xfId="7" applyNumberFormat="1" applyBorder="1"/>
    <xf numFmtId="10" fontId="5" fillId="6" borderId="11" xfId="7" applyNumberFormat="1" applyBorder="1"/>
    <xf numFmtId="10" fontId="5" fillId="6" borderId="12" xfId="7" applyNumberFormat="1" applyBorder="1"/>
    <xf numFmtId="44" fontId="4" fillId="3" borderId="11" xfId="4" applyNumberFormat="1" applyBorder="1"/>
    <xf numFmtId="6" fontId="4" fillId="3" borderId="12" xfId="4" applyNumberFormat="1" applyBorder="1"/>
    <xf numFmtId="44" fontId="4" fillId="3" borderId="12" xfId="4" applyNumberFormat="1" applyBorder="1"/>
    <xf numFmtId="10" fontId="4" fillId="3" borderId="11" xfId="4" applyNumberFormat="1" applyBorder="1"/>
    <xf numFmtId="10" fontId="4" fillId="3" borderId="12" xfId="4" applyNumberFormat="1" applyBorder="1"/>
    <xf numFmtId="44" fontId="3" fillId="2" borderId="11" xfId="3" applyNumberFormat="1" applyBorder="1"/>
    <xf numFmtId="44" fontId="3" fillId="2" borderId="12" xfId="3" applyNumberFormat="1" applyBorder="1"/>
    <xf numFmtId="44" fontId="3" fillId="2" borderId="8" xfId="3" applyNumberFormat="1" applyBorder="1"/>
    <xf numFmtId="44" fontId="3" fillId="2" borderId="9" xfId="3" applyNumberFormat="1" applyBorder="1"/>
    <xf numFmtId="6" fontId="3" fillId="2" borderId="10" xfId="3" applyNumberFormat="1" applyBorder="1"/>
    <xf numFmtId="10" fontId="3" fillId="2" borderId="14" xfId="3" applyNumberFormat="1" applyBorder="1"/>
    <xf numFmtId="10" fontId="3" fillId="2" borderId="13" xfId="3" applyNumberFormat="1" applyBorder="1"/>
    <xf numFmtId="10" fontId="3" fillId="2" borderId="15" xfId="3" applyNumberFormat="1" applyBorder="1"/>
    <xf numFmtId="10" fontId="0" fillId="0" borderId="0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9">
    <cellStyle name="40% - Accent1" xfId="5" builtinId="31"/>
    <cellStyle name="40% - Accent2" xfId="6" builtinId="35"/>
    <cellStyle name="60% - Accent4" xfId="8" builtinId="44"/>
    <cellStyle name="Accent3" xfId="7" builtinId="37"/>
    <cellStyle name="Bad" xfId="4" builtinId="27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31" sqref="C31"/>
    </sheetView>
  </sheetViews>
  <sheetFormatPr defaultRowHeight="14.4" x14ac:dyDescent="0.3"/>
  <cols>
    <col min="1" max="1" width="30" style="5" customWidth="1"/>
    <col min="2" max="2" width="11.5546875" bestFit="1" customWidth="1"/>
    <col min="3" max="3" width="14.88671875" customWidth="1"/>
    <col min="4" max="4" width="15.33203125" bestFit="1" customWidth="1"/>
    <col min="5" max="6" width="12.5546875" bestFit="1" customWidth="1"/>
  </cols>
  <sheetData>
    <row r="1" spans="1:6" ht="16.2" x14ac:dyDescent="0.45">
      <c r="A1" s="4" t="s">
        <v>9</v>
      </c>
    </row>
    <row r="2" spans="1:6" x14ac:dyDescent="0.3">
      <c r="A2" s="5" t="s">
        <v>10</v>
      </c>
      <c r="D2" t="s">
        <v>11</v>
      </c>
    </row>
    <row r="3" spans="1:6" x14ac:dyDescent="0.3">
      <c r="A3" s="5" t="s">
        <v>12</v>
      </c>
      <c r="B3" s="1">
        <v>45</v>
      </c>
    </row>
    <row r="4" spans="1:6" x14ac:dyDescent="0.3">
      <c r="A4" s="5" t="s">
        <v>13</v>
      </c>
      <c r="B4" s="6">
        <v>1.6E-2</v>
      </c>
      <c r="D4" s="7">
        <v>500000</v>
      </c>
      <c r="E4" s="8">
        <f>D4*B4</f>
        <v>8000</v>
      </c>
      <c r="F4" s="103">
        <v>1.6E-2</v>
      </c>
    </row>
    <row r="5" spans="1:6" x14ac:dyDescent="0.3">
      <c r="A5" s="5" t="s">
        <v>14</v>
      </c>
      <c r="B5" s="6">
        <v>1.4E-2</v>
      </c>
      <c r="D5" s="7">
        <v>725000</v>
      </c>
      <c r="E5" s="8">
        <f>D5*B4</f>
        <v>11600</v>
      </c>
      <c r="F5" s="103"/>
    </row>
    <row r="6" spans="1:6" x14ac:dyDescent="0.3">
      <c r="A6" s="5" t="s">
        <v>15</v>
      </c>
      <c r="B6" s="6">
        <v>7.0000000000000001E-3</v>
      </c>
      <c r="D6" s="9">
        <v>999999</v>
      </c>
      <c r="E6" s="10">
        <f>D6*B4</f>
        <v>15999.984</v>
      </c>
      <c r="F6" s="103"/>
    </row>
    <row r="7" spans="1:6" x14ac:dyDescent="0.3">
      <c r="D7" s="11">
        <v>1000000</v>
      </c>
      <c r="E7" s="12">
        <f>D7*B5</f>
        <v>14000</v>
      </c>
      <c r="F7" s="13"/>
    </row>
    <row r="8" spans="1:6" x14ac:dyDescent="0.3">
      <c r="D8" s="14">
        <v>1100000</v>
      </c>
      <c r="E8" s="15">
        <f>D8*B5</f>
        <v>15400</v>
      </c>
      <c r="F8" s="16"/>
    </row>
    <row r="9" spans="1:6" x14ac:dyDescent="0.3">
      <c r="D9" s="17">
        <v>1150000</v>
      </c>
      <c r="E9" s="18">
        <f>D9*B5</f>
        <v>16100</v>
      </c>
      <c r="F9" s="104">
        <v>1.4E-2</v>
      </c>
    </row>
    <row r="10" spans="1:6" x14ac:dyDescent="0.3">
      <c r="D10" s="7">
        <v>1250000</v>
      </c>
      <c r="E10" s="8">
        <f>D10*B5</f>
        <v>17500</v>
      </c>
      <c r="F10" s="103"/>
    </row>
    <row r="11" spans="1:6" x14ac:dyDescent="0.3">
      <c r="D11" s="7">
        <v>1500000</v>
      </c>
      <c r="E11" s="19">
        <f>D11*B5</f>
        <v>21000</v>
      </c>
      <c r="F11" s="103"/>
    </row>
    <row r="12" spans="1:6" x14ac:dyDescent="0.3">
      <c r="D12" s="7">
        <v>1750000</v>
      </c>
      <c r="E12" s="19">
        <f>D12*B5</f>
        <v>24500</v>
      </c>
      <c r="F12" s="103"/>
    </row>
    <row r="13" spans="1:6" x14ac:dyDescent="0.3">
      <c r="D13" s="20">
        <v>2000000</v>
      </c>
      <c r="E13" s="21">
        <f>D13*B5</f>
        <v>28000</v>
      </c>
      <c r="F13" s="105"/>
    </row>
    <row r="14" spans="1:6" x14ac:dyDescent="0.3">
      <c r="D14" s="2">
        <v>2100000</v>
      </c>
      <c r="E14" s="22">
        <f>D14*B6</f>
        <v>14700</v>
      </c>
      <c r="F14" s="106">
        <v>7.0000000000000001E-3</v>
      </c>
    </row>
    <row r="15" spans="1:6" x14ac:dyDescent="0.3">
      <c r="D15" s="2">
        <v>2200000</v>
      </c>
      <c r="E15" s="23">
        <f>D15*B6</f>
        <v>15400</v>
      </c>
      <c r="F15" s="106"/>
    </row>
    <row r="16" spans="1:6" x14ac:dyDescent="0.3">
      <c r="D16" s="2">
        <v>2300000</v>
      </c>
      <c r="E16" s="23">
        <f>D16*B6</f>
        <v>16100</v>
      </c>
      <c r="F16" s="106"/>
    </row>
    <row r="17" spans="1:6" x14ac:dyDescent="0.3">
      <c r="D17" s="2">
        <f>3000000</f>
        <v>3000000</v>
      </c>
      <c r="E17" s="23">
        <f>D17*B6</f>
        <v>21000</v>
      </c>
      <c r="F17" s="106"/>
    </row>
    <row r="18" spans="1:6" x14ac:dyDescent="0.3">
      <c r="D18" s="24">
        <v>4000000</v>
      </c>
      <c r="E18" s="25">
        <f>D18*B6</f>
        <v>28000</v>
      </c>
      <c r="F18" s="106"/>
    </row>
    <row r="19" spans="1:6" x14ac:dyDescent="0.3">
      <c r="D19" s="2"/>
    </row>
    <row r="20" spans="1:6" ht="16.2" x14ac:dyDescent="0.45">
      <c r="A20" s="4" t="s">
        <v>16</v>
      </c>
      <c r="D20" s="2"/>
    </row>
    <row r="21" spans="1:6" x14ac:dyDescent="0.3">
      <c r="A21" s="5" t="s">
        <v>17</v>
      </c>
      <c r="B21" s="26">
        <v>1.6E-2</v>
      </c>
      <c r="D21" s="2">
        <v>10000000</v>
      </c>
      <c r="E21" s="23">
        <f>D21*B21</f>
        <v>160000</v>
      </c>
    </row>
    <row r="22" spans="1:6" x14ac:dyDescent="0.3">
      <c r="A22" s="5" t="s">
        <v>18</v>
      </c>
      <c r="B22" s="26">
        <v>1.4E-2</v>
      </c>
      <c r="D22" s="2">
        <v>20000000</v>
      </c>
      <c r="E22" s="23">
        <f>D22*B22</f>
        <v>280000</v>
      </c>
    </row>
    <row r="23" spans="1:6" x14ac:dyDescent="0.3">
      <c r="A23" s="5" t="s">
        <v>19</v>
      </c>
      <c r="B23" s="27">
        <v>0.02</v>
      </c>
      <c r="D23" s="2">
        <v>10000000</v>
      </c>
      <c r="E23" s="23">
        <f>D23*B23</f>
        <v>200000</v>
      </c>
      <c r="F23" s="23"/>
    </row>
    <row r="24" spans="1:6" x14ac:dyDescent="0.3">
      <c r="D24" s="2">
        <v>20000000</v>
      </c>
      <c r="E24" s="23">
        <f>D24*B23</f>
        <v>400000</v>
      </c>
      <c r="F24" s="23"/>
    </row>
    <row r="25" spans="1:6" x14ac:dyDescent="0.3">
      <c r="D25" s="2"/>
    </row>
    <row r="26" spans="1:6" x14ac:dyDescent="0.3">
      <c r="D26" s="2"/>
    </row>
    <row r="27" spans="1:6" x14ac:dyDescent="0.3">
      <c r="D27" s="2"/>
    </row>
    <row r="28" spans="1:6" x14ac:dyDescent="0.3">
      <c r="D28" s="2"/>
    </row>
    <row r="29" spans="1:6" ht="15" x14ac:dyDescent="0.25">
      <c r="D29" s="2"/>
    </row>
    <row r="30" spans="1:6" ht="15" x14ac:dyDescent="0.25">
      <c r="D30" s="2"/>
    </row>
  </sheetData>
  <mergeCells count="3">
    <mergeCell ref="F4:F6"/>
    <mergeCell ref="F9:F13"/>
    <mergeCell ref="F14:F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I16" sqref="I16"/>
    </sheetView>
  </sheetViews>
  <sheetFormatPr defaultRowHeight="14.4" x14ac:dyDescent="0.3"/>
  <cols>
    <col min="1" max="1" width="27" customWidth="1"/>
    <col min="2" max="2" width="18" bestFit="1" customWidth="1"/>
    <col min="3" max="3" width="16.109375" customWidth="1"/>
    <col min="4" max="4" width="16.88671875" bestFit="1" customWidth="1"/>
    <col min="5" max="5" width="16.44140625" customWidth="1"/>
    <col min="6" max="6" width="16" customWidth="1"/>
    <col min="7" max="7" width="15.33203125" customWidth="1"/>
  </cols>
  <sheetData>
    <row r="1" spans="1:7" x14ac:dyDescent="0.3">
      <c r="A1" s="3" t="s">
        <v>7</v>
      </c>
    </row>
    <row r="2" spans="1:7" ht="15" thickBot="1" x14ac:dyDescent="0.35"/>
    <row r="3" spans="1:7" x14ac:dyDescent="0.3">
      <c r="A3" s="31" t="s">
        <v>0</v>
      </c>
      <c r="B3" s="33">
        <v>100000</v>
      </c>
      <c r="C3" s="57">
        <v>1000000</v>
      </c>
      <c r="D3" s="66">
        <v>10000000</v>
      </c>
      <c r="E3" s="67">
        <v>25000000</v>
      </c>
      <c r="F3" s="67">
        <v>50000000</v>
      </c>
      <c r="G3" s="68">
        <v>100000000</v>
      </c>
    </row>
    <row r="4" spans="1:7" x14ac:dyDescent="0.3">
      <c r="A4" s="31" t="s">
        <v>2</v>
      </c>
      <c r="B4" s="34">
        <f>+B3*0.0225</f>
        <v>2250</v>
      </c>
      <c r="C4" s="46">
        <f>+C3*0.0225</f>
        <v>22500</v>
      </c>
      <c r="D4" s="69">
        <v>225000</v>
      </c>
      <c r="E4" s="46">
        <v>412500</v>
      </c>
      <c r="F4" s="46">
        <v>600000</v>
      </c>
      <c r="G4" s="70">
        <f>+F4+50000000*0.005</f>
        <v>850000</v>
      </c>
    </row>
    <row r="5" spans="1:7" x14ac:dyDescent="0.3">
      <c r="A5" s="31" t="s">
        <v>6</v>
      </c>
      <c r="B5" s="35">
        <f>+B4/B3</f>
        <v>2.2499999999999999E-2</v>
      </c>
      <c r="C5" s="47">
        <f>+C4/C3</f>
        <v>2.2499999999999999E-2</v>
      </c>
      <c r="D5" s="71">
        <f t="shared" ref="D5:G5" si="0">+D4/D3</f>
        <v>2.2499999999999999E-2</v>
      </c>
      <c r="E5" s="47">
        <f t="shared" si="0"/>
        <v>1.6500000000000001E-2</v>
      </c>
      <c r="F5" s="47">
        <f t="shared" si="0"/>
        <v>1.2E-2</v>
      </c>
      <c r="G5" s="72">
        <f t="shared" si="0"/>
        <v>8.5000000000000006E-3</v>
      </c>
    </row>
    <row r="6" spans="1:7" x14ac:dyDescent="0.3">
      <c r="B6" s="36"/>
      <c r="C6" s="13"/>
      <c r="D6" s="73"/>
      <c r="E6" s="13"/>
      <c r="F6" s="13"/>
      <c r="G6" s="74"/>
    </row>
    <row r="7" spans="1:7" x14ac:dyDescent="0.3">
      <c r="A7" s="28" t="s">
        <v>0</v>
      </c>
      <c r="B7" s="37">
        <v>100000</v>
      </c>
      <c r="C7" s="48">
        <v>1000000</v>
      </c>
      <c r="D7" s="75">
        <v>10000000</v>
      </c>
      <c r="E7" s="48">
        <v>25000000</v>
      </c>
      <c r="F7" s="48">
        <v>50000000</v>
      </c>
      <c r="G7" s="76">
        <v>100000000</v>
      </c>
    </row>
    <row r="8" spans="1:7" x14ac:dyDescent="0.3">
      <c r="A8" s="28" t="s">
        <v>1</v>
      </c>
      <c r="B8" s="37">
        <f>+B7*0.02</f>
        <v>2000</v>
      </c>
      <c r="C8" s="48">
        <f>+C7*0.02</f>
        <v>20000</v>
      </c>
      <c r="D8" s="75">
        <f>+D7*0.007</f>
        <v>70000</v>
      </c>
      <c r="E8" s="48">
        <f t="shared" ref="E8:G8" si="1">+E7*0.007</f>
        <v>175000</v>
      </c>
      <c r="F8" s="48">
        <f t="shared" si="1"/>
        <v>350000</v>
      </c>
      <c r="G8" s="77">
        <f t="shared" si="1"/>
        <v>700000</v>
      </c>
    </row>
    <row r="9" spans="1:7" x14ac:dyDescent="0.3">
      <c r="A9" s="28" t="s">
        <v>6</v>
      </c>
      <c r="B9" s="38">
        <f>+B8/B7</f>
        <v>0.02</v>
      </c>
      <c r="C9" s="49">
        <f>+C8/C7</f>
        <v>0.02</v>
      </c>
      <c r="D9" s="78">
        <f t="shared" ref="D9" si="2">+D8/D7</f>
        <v>7.0000000000000001E-3</v>
      </c>
      <c r="E9" s="49">
        <f t="shared" ref="E9" si="3">+E8/E7</f>
        <v>7.0000000000000001E-3</v>
      </c>
      <c r="F9" s="49">
        <f t="shared" ref="F9" si="4">+F8/F7</f>
        <v>7.0000000000000001E-3</v>
      </c>
      <c r="G9" s="79">
        <f t="shared" ref="G9" si="5">+G8/G7</f>
        <v>7.0000000000000001E-3</v>
      </c>
    </row>
    <row r="10" spans="1:7" x14ac:dyDescent="0.3">
      <c r="B10" s="36"/>
      <c r="C10" s="13"/>
      <c r="D10" s="73"/>
      <c r="E10" s="13"/>
      <c r="F10" s="13"/>
      <c r="G10" s="74"/>
    </row>
    <row r="11" spans="1:7" x14ac:dyDescent="0.3">
      <c r="A11" s="32" t="s">
        <v>0</v>
      </c>
      <c r="B11" s="39">
        <v>100000</v>
      </c>
      <c r="C11" s="50">
        <v>1000000</v>
      </c>
      <c r="D11" s="80">
        <v>10000000</v>
      </c>
      <c r="E11" s="50">
        <v>25000000</v>
      </c>
      <c r="F11" s="50">
        <v>50000000</v>
      </c>
      <c r="G11" s="81">
        <v>100000000</v>
      </c>
    </row>
    <row r="12" spans="1:7" x14ac:dyDescent="0.3">
      <c r="A12" s="32" t="s">
        <v>3</v>
      </c>
      <c r="B12" s="39">
        <f>+B11*0.0195</f>
        <v>1950</v>
      </c>
      <c r="C12" s="50">
        <f t="shared" ref="C12:G12" si="6">+C11*0.0195</f>
        <v>19500</v>
      </c>
      <c r="D12" s="80">
        <f t="shared" si="6"/>
        <v>195000</v>
      </c>
      <c r="E12" s="50">
        <f t="shared" si="6"/>
        <v>487500</v>
      </c>
      <c r="F12" s="50">
        <f t="shared" si="6"/>
        <v>975000</v>
      </c>
      <c r="G12" s="82">
        <f t="shared" si="6"/>
        <v>1950000</v>
      </c>
    </row>
    <row r="13" spans="1:7" x14ac:dyDescent="0.3">
      <c r="A13" s="32" t="s">
        <v>6</v>
      </c>
      <c r="B13" s="40">
        <f>+B12/B11</f>
        <v>1.95E-2</v>
      </c>
      <c r="C13" s="51">
        <f>+C12/C11</f>
        <v>1.95E-2</v>
      </c>
      <c r="D13" s="83">
        <f t="shared" ref="D13" si="7">+D12/D11</f>
        <v>1.95E-2</v>
      </c>
      <c r="E13" s="51">
        <f t="shared" ref="E13" si="8">+E12/E11</f>
        <v>1.95E-2</v>
      </c>
      <c r="F13" s="51">
        <f t="shared" ref="F13" si="9">+F12/F11</f>
        <v>1.95E-2</v>
      </c>
      <c r="G13" s="84">
        <f t="shared" ref="G13" si="10">+G12/G11</f>
        <v>1.95E-2</v>
      </c>
    </row>
    <row r="14" spans="1:7" x14ac:dyDescent="0.3">
      <c r="B14" s="36"/>
      <c r="C14" s="13"/>
      <c r="D14" s="73"/>
      <c r="E14" s="13"/>
      <c r="F14" s="13"/>
      <c r="G14" s="74"/>
    </row>
    <row r="15" spans="1:7" x14ac:dyDescent="0.3">
      <c r="A15" s="29" t="s">
        <v>0</v>
      </c>
      <c r="B15" s="41">
        <v>100000</v>
      </c>
      <c r="C15" s="52">
        <v>1000000</v>
      </c>
      <c r="D15" s="85">
        <v>10000000</v>
      </c>
      <c r="E15" s="52">
        <v>25000000</v>
      </c>
      <c r="F15" s="52">
        <v>50000000</v>
      </c>
      <c r="G15" s="86">
        <v>100000000</v>
      </c>
    </row>
    <row r="16" spans="1:7" x14ac:dyDescent="0.3">
      <c r="A16" s="29" t="s">
        <v>5</v>
      </c>
      <c r="B16" s="41">
        <f>+B15*0.05</f>
        <v>5000</v>
      </c>
      <c r="C16" s="52">
        <f>12500+0.025*(C15-250000)</f>
        <v>31250</v>
      </c>
      <c r="D16" s="85">
        <f t="shared" ref="D16:G16" si="11">12500+0.025*(D15-250000)</f>
        <v>256250</v>
      </c>
      <c r="E16" s="52">
        <f t="shared" si="11"/>
        <v>631250</v>
      </c>
      <c r="F16" s="52">
        <f t="shared" si="11"/>
        <v>1256250</v>
      </c>
      <c r="G16" s="87">
        <f t="shared" si="11"/>
        <v>2506250</v>
      </c>
    </row>
    <row r="17" spans="1:7" x14ac:dyDescent="0.3">
      <c r="A17" s="29" t="s">
        <v>6</v>
      </c>
      <c r="B17" s="42">
        <f>+B16/B15</f>
        <v>0.05</v>
      </c>
      <c r="C17" s="53">
        <f>+C16/C15</f>
        <v>3.125E-2</v>
      </c>
      <c r="D17" s="88">
        <f t="shared" ref="D17" si="12">+D16/D15</f>
        <v>2.5624999999999998E-2</v>
      </c>
      <c r="E17" s="53">
        <f t="shared" ref="E17" si="13">+E16/E15</f>
        <v>2.5250000000000002E-2</v>
      </c>
      <c r="F17" s="53">
        <f t="shared" ref="F17" si="14">+F16/F15</f>
        <v>2.5125000000000001E-2</v>
      </c>
      <c r="G17" s="89">
        <f t="shared" ref="G17" si="15">+G16/G15</f>
        <v>2.5062500000000001E-2</v>
      </c>
    </row>
    <row r="18" spans="1:7" x14ac:dyDescent="0.3">
      <c r="B18" s="36"/>
      <c r="C18" s="13"/>
      <c r="D18" s="73"/>
      <c r="E18" s="13"/>
      <c r="F18" s="13"/>
      <c r="G18" s="74"/>
    </row>
    <row r="19" spans="1:7" x14ac:dyDescent="0.3">
      <c r="A19" s="30" t="s">
        <v>0</v>
      </c>
      <c r="B19" s="43">
        <v>100000</v>
      </c>
      <c r="C19" s="54">
        <v>1000000</v>
      </c>
      <c r="D19" s="90">
        <v>10000000</v>
      </c>
      <c r="E19" s="54">
        <v>25000000</v>
      </c>
      <c r="F19" s="54">
        <v>50000000</v>
      </c>
      <c r="G19" s="91">
        <v>100000000</v>
      </c>
    </row>
    <row r="20" spans="1:7" x14ac:dyDescent="0.3">
      <c r="A20" s="30" t="s">
        <v>4</v>
      </c>
      <c r="B20" s="43">
        <f>+B19*0.06</f>
        <v>6000</v>
      </c>
      <c r="C20" s="54">
        <f>30000+0.03*(C19-250000)</f>
        <v>52500</v>
      </c>
      <c r="D20" s="90">
        <f t="shared" ref="D20:G20" si="16">30000+0.03*(D19-250000)</f>
        <v>322500</v>
      </c>
      <c r="E20" s="54">
        <f t="shared" si="16"/>
        <v>772500</v>
      </c>
      <c r="F20" s="54">
        <f t="shared" si="16"/>
        <v>1522500</v>
      </c>
      <c r="G20" s="92">
        <f t="shared" si="16"/>
        <v>3022500</v>
      </c>
    </row>
    <row r="21" spans="1:7" x14ac:dyDescent="0.3">
      <c r="A21" s="30" t="s">
        <v>6</v>
      </c>
      <c r="B21" s="44">
        <f>+B20/B19</f>
        <v>0.06</v>
      </c>
      <c r="C21" s="55">
        <f>+C20/C19</f>
        <v>5.2499999999999998E-2</v>
      </c>
      <c r="D21" s="93">
        <f t="shared" ref="D21" si="17">+D20/D19</f>
        <v>3.2250000000000001E-2</v>
      </c>
      <c r="E21" s="55">
        <f t="shared" ref="E21" si="18">+E20/E19</f>
        <v>3.09E-2</v>
      </c>
      <c r="F21" s="55">
        <f t="shared" ref="F21" si="19">+F20/F19</f>
        <v>3.0450000000000001E-2</v>
      </c>
      <c r="G21" s="94">
        <f t="shared" ref="G21" si="20">+G20/G19</f>
        <v>3.0224999999999998E-2</v>
      </c>
    </row>
    <row r="22" spans="1:7" ht="15" thickBot="1" x14ac:dyDescent="0.35">
      <c r="B22" s="36"/>
      <c r="C22" s="13"/>
      <c r="D22" s="73"/>
      <c r="E22" s="13"/>
      <c r="F22" s="13"/>
      <c r="G22" s="74"/>
    </row>
    <row r="23" spans="1:7" x14ac:dyDescent="0.3">
      <c r="A23" s="58" t="s">
        <v>0</v>
      </c>
      <c r="B23" s="59">
        <v>100000</v>
      </c>
      <c r="C23" s="60">
        <v>1000000</v>
      </c>
      <c r="D23" s="97">
        <v>10000000</v>
      </c>
      <c r="E23" s="98">
        <v>25000000</v>
      </c>
      <c r="F23" s="98">
        <v>50000000</v>
      </c>
      <c r="G23" s="99">
        <v>100000000</v>
      </c>
    </row>
    <row r="24" spans="1:7" ht="28.95" x14ac:dyDescent="0.3">
      <c r="A24" s="61" t="s">
        <v>8</v>
      </c>
      <c r="B24" s="45">
        <f>+B23*B25</f>
        <v>1600</v>
      </c>
      <c r="C24" s="56">
        <f t="shared" ref="C24:G24" si="21">+C23*C25</f>
        <v>14000</v>
      </c>
      <c r="D24" s="95">
        <f t="shared" si="21"/>
        <v>70000</v>
      </c>
      <c r="E24" s="56">
        <f t="shared" si="21"/>
        <v>175000</v>
      </c>
      <c r="F24" s="56">
        <f t="shared" si="21"/>
        <v>350000</v>
      </c>
      <c r="G24" s="96">
        <f t="shared" si="21"/>
        <v>700000</v>
      </c>
    </row>
    <row r="25" spans="1:7" ht="15" thickBot="1" x14ac:dyDescent="0.35">
      <c r="A25" s="62" t="s">
        <v>6</v>
      </c>
      <c r="B25" s="63">
        <v>1.6E-2</v>
      </c>
      <c r="C25" s="64">
        <v>1.4E-2</v>
      </c>
      <c r="D25" s="100">
        <v>7.0000000000000001E-3</v>
      </c>
      <c r="E25" s="101">
        <v>7.0000000000000001E-3</v>
      </c>
      <c r="F25" s="101">
        <v>7.0000000000000001E-3</v>
      </c>
      <c r="G25" s="102">
        <v>7.0000000000000001E-3</v>
      </c>
    </row>
    <row r="26" spans="1:7" ht="15" thickBot="1" x14ac:dyDescent="0.35">
      <c r="A26" s="65" t="s">
        <v>20</v>
      </c>
      <c r="B26" s="107" t="s">
        <v>22</v>
      </c>
      <c r="C26" s="108"/>
      <c r="D26" s="109" t="s">
        <v>21</v>
      </c>
      <c r="E26" s="110"/>
      <c r="F26" s="110"/>
      <c r="G26" s="111"/>
    </row>
  </sheetData>
  <mergeCells count="2">
    <mergeCell ref="B26:C26"/>
    <mergeCell ref="D26:G26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Rate</vt:lpstr>
      <vt:lpstr>Comparison with Other Cities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Navarro, Ronnie</dc:creator>
  <cp:lastModifiedBy>Schneider, Tom</cp:lastModifiedBy>
  <cp:lastPrinted>2016-06-01T15:28:54Z</cp:lastPrinted>
  <dcterms:created xsi:type="dcterms:W3CDTF">2015-08-18T13:59:41Z</dcterms:created>
  <dcterms:modified xsi:type="dcterms:W3CDTF">2016-06-01T15:29:20Z</dcterms:modified>
</cp:coreProperties>
</file>